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PE-DRUM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<sst xmlns="http://schemas.openxmlformats.org/spreadsheetml/2006/main" count="32" uniqueCount="24">
  <si>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DIAMETER</t>
  </si>
  <si>
    <t>mm</t>
  </si>
  <si>
    <t>LAGEN</t>
  </si>
  <si>
    <t>Diameter</t>
  </si>
  <si>
    <t>ft. Art.nr.</t>
  </si>
  <si>
    <t>Berechnung von Drahtlänge und abmessungen von Seilwinden</t>
  </si>
  <si>
    <t>DIAMETER WINDE   min</t>
  </si>
  <si>
    <t>DIAMETER WINDE   max</t>
  </si>
  <si>
    <t>BREITE WINDE</t>
  </si>
  <si>
    <t>LAGE  mm</t>
  </si>
  <si>
    <t>DRAHTLÄNGE</t>
  </si>
  <si>
    <t>WINDUNGEN</t>
  </si>
  <si>
    <t>pro lage</t>
  </si>
  <si>
    <t>pro windung   mm</t>
  </si>
  <si>
    <t>pro lage        mm</t>
  </si>
  <si>
    <t>TOTALER LÄNGE</t>
  </si>
  <si>
    <t>DRAHT        mm</t>
  </si>
  <si>
    <t>ANZAHL</t>
  </si>
  <si>
    <t>min</t>
  </si>
  <si>
    <t>breite</t>
  </si>
  <si>
    <t>DIAMETER DRAHT</t>
  </si>
  <si>
    <t>UMRIß WINDE</t>
  </si>
  <si>
    <t>max</t>
  </si>
  <si>
    <t>WINDEN FORM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</si>
</sst>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_-;_-* #,##0.0\-;_-* &quot;-&quot;??_-;_-@_-"/>
    <numFmt numFmtId="181" formatCode="_-* #,##0_-;_-* #,##0\-;_-* &quot;-&quot;??_-;_-@_-"/>
    <numFmt numFmtId="182" formatCode="_-* #,##0.0_-;_-* #,##0.0\-;_-* &quot;-&quot;?_-;_-@_-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0_ ;\-0\ "/>
    <numFmt numFmtId="196" formatCode="_-* #,##0.00_-;_-* #,##0.00\-;_-* &quot;-&quot;?_-;_-@_-"/>
  </numFmts>
  <fonts count="23">
    <font>
      <sz val="10"/>
      <name val="Arial"/>
      <family val="0"/>
    </font>
    <font>
      <sz val="8"/>
      <name val="Tahoma"/>
      <family val="2"/>
    </font>
    <font>
      <b/>
      <sz val="20"/>
      <color indexed="10"/>
      <name val="Arial"/>
      <family val="2"/>
    </font>
    <font>
      <sz val="10"/>
      <color indexed="2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0" borderId="9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20" borderId="0" xfId="40" applyNumberFormat="1" applyFont="1" applyFill="1" applyBorder="1" applyAlignment="1" applyProtection="1">
      <alignment horizontal="right"/>
      <protection hidden="1" locked="0"/>
    </xf>
    <xf numFmtId="43" fontId="3" fillId="20" borderId="10" xfId="40" applyFont="1" applyFill="1" applyBorder="1" applyAlignment="1" applyProtection="1">
      <alignment/>
      <protection hidden="1"/>
    </xf>
    <xf numFmtId="0" fontId="4" fillId="20" borderId="10" xfId="0" applyFont="1" applyFill="1" applyBorder="1" applyAlignment="1" applyProtection="1">
      <alignment/>
      <protection hidden="1"/>
    </xf>
    <xf numFmtId="0" fontId="4" fillId="20" borderId="0" xfId="0" applyFont="1" applyFill="1" applyAlignment="1" applyProtection="1">
      <alignment/>
      <protection hidden="1"/>
    </xf>
    <xf numFmtId="0" fontId="4" fillId="20" borderId="11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11" xfId="0" applyFont="1" applyFill="1" applyBorder="1" applyAlignment="1" applyProtection="1">
      <alignment/>
      <protection hidden="1"/>
    </xf>
    <xf numFmtId="0" fontId="0" fillId="20" borderId="10" xfId="0" applyFill="1" applyBorder="1" applyAlignment="1" applyProtection="1">
      <alignment horizontal="left" vertical="center" indent="1"/>
      <protection hidden="1"/>
    </xf>
    <xf numFmtId="43" fontId="0" fillId="0" borderId="12" xfId="40" applyFont="1" applyFill="1" applyBorder="1" applyAlignment="1" applyProtection="1">
      <alignment vertical="center"/>
      <protection hidden="1" locked="0"/>
    </xf>
    <xf numFmtId="0" fontId="0" fillId="20" borderId="0" xfId="0" applyFill="1" applyBorder="1" applyAlignment="1" applyProtection="1">
      <alignment horizontal="left" vertical="center" indent="1"/>
      <protection hidden="1"/>
    </xf>
    <xf numFmtId="0" fontId="0" fillId="20" borderId="12" xfId="0" applyFill="1" applyBorder="1" applyAlignment="1" applyProtection="1">
      <alignment horizontal="center" vertical="center"/>
      <protection hidden="1"/>
    </xf>
    <xf numFmtId="0" fontId="0" fillId="20" borderId="0" xfId="0" applyFill="1" applyBorder="1" applyAlignment="1" applyProtection="1">
      <alignment/>
      <protection hidden="1"/>
    </xf>
    <xf numFmtId="0" fontId="0" fillId="20" borderId="11" xfId="0" applyFill="1" applyBorder="1" applyAlignment="1" applyProtection="1">
      <alignment/>
      <protection hidden="1"/>
    </xf>
    <xf numFmtId="43" fontId="0" fillId="20" borderId="0" xfId="40" applyFont="1" applyFill="1" applyBorder="1" applyAlignment="1" applyProtection="1">
      <alignment vertical="center"/>
      <protection hidden="1"/>
    </xf>
    <xf numFmtId="0" fontId="0" fillId="20" borderId="13" xfId="0" applyFill="1" applyBorder="1" applyAlignment="1" applyProtection="1">
      <alignment horizontal="left" vertical="center" indent="1"/>
      <protection hidden="1"/>
    </xf>
    <xf numFmtId="194" fontId="0" fillId="20" borderId="0" xfId="0" applyNumberFormat="1" applyFill="1" applyBorder="1" applyAlignment="1" applyProtection="1">
      <alignment/>
      <protection hidden="1"/>
    </xf>
    <xf numFmtId="0" fontId="0" fillId="20" borderId="13" xfId="0" applyFill="1" applyBorder="1" applyAlignment="1" applyProtection="1">
      <alignment/>
      <protection hidden="1"/>
    </xf>
    <xf numFmtId="189" fontId="0" fillId="20" borderId="0" xfId="0" applyNumberFormat="1" applyFill="1" applyBorder="1" applyAlignment="1" applyProtection="1">
      <alignment/>
      <protection hidden="1"/>
    </xf>
    <xf numFmtId="189" fontId="0" fillId="20" borderId="12" xfId="0" applyNumberFormat="1" applyFill="1" applyBorder="1" applyAlignment="1" applyProtection="1">
      <alignment/>
      <protection hidden="1"/>
    </xf>
    <xf numFmtId="0" fontId="0" fillId="20" borderId="14" xfId="0" applyFill="1" applyBorder="1" applyAlignment="1" applyProtection="1">
      <alignment/>
      <protection hidden="1"/>
    </xf>
    <xf numFmtId="0" fontId="0" fillId="20" borderId="10" xfId="0" applyFill="1" applyBorder="1" applyAlignment="1" applyProtection="1">
      <alignment horizontal="left" indent="1"/>
      <protection hidden="1"/>
    </xf>
    <xf numFmtId="0" fontId="0" fillId="20" borderId="0" xfId="0" applyFill="1" applyBorder="1" applyAlignment="1" applyProtection="1">
      <alignment horizontal="left" indent="1"/>
      <protection hidden="1"/>
    </xf>
    <xf numFmtId="43" fontId="0" fillId="20" borderId="0" xfId="40" applyFont="1" applyFill="1" applyBorder="1" applyAlignment="1" applyProtection="1">
      <alignment horizontal="left" indent="1"/>
      <protection hidden="1"/>
    </xf>
    <xf numFmtId="43" fontId="0" fillId="20" borderId="0" xfId="40" applyFont="1" applyFill="1" applyBorder="1" applyAlignment="1" applyProtection="1">
      <alignment/>
      <protection hidden="1"/>
    </xf>
    <xf numFmtId="0" fontId="0" fillId="20" borderId="0" xfId="0" applyFill="1" applyBorder="1" applyAlignment="1" applyProtection="1">
      <alignment/>
      <protection hidden="1"/>
    </xf>
    <xf numFmtId="0" fontId="0" fillId="20" borderId="11" xfId="0" applyFill="1" applyBorder="1" applyAlignment="1" applyProtection="1">
      <alignment/>
      <protection hidden="1"/>
    </xf>
    <xf numFmtId="49" fontId="0" fillId="20" borderId="0" xfId="0" applyNumberFormat="1" applyFill="1" applyBorder="1" applyAlignment="1" applyProtection="1">
      <alignment horizontal="left" indent="1"/>
      <protection hidden="1"/>
    </xf>
    <xf numFmtId="0" fontId="0" fillId="20" borderId="10" xfId="0" applyFill="1" applyBorder="1" applyAlignment="1" applyProtection="1">
      <alignment/>
      <protection hidden="1"/>
    </xf>
    <xf numFmtId="43" fontId="0" fillId="0" borderId="15" xfId="4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49" fontId="0" fillId="0" borderId="15" xfId="0" applyNumberFormat="1" applyBorder="1" applyAlignment="1" applyProtection="1">
      <alignment horizontal="left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20" borderId="16" xfId="0" applyFill="1" applyBorder="1" applyAlignment="1" applyProtection="1">
      <alignment horizontal="center"/>
      <protection hidden="1"/>
    </xf>
    <xf numFmtId="43" fontId="0" fillId="0" borderId="17" xfId="40" applyFon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43" fontId="0" fillId="0" borderId="18" xfId="0" applyNumberFormat="1" applyBorder="1" applyAlignment="1" applyProtection="1">
      <alignment/>
      <protection hidden="1"/>
    </xf>
    <xf numFmtId="43" fontId="0" fillId="20" borderId="0" xfId="0" applyNumberFormat="1" applyFill="1" applyBorder="1" applyAlignment="1" applyProtection="1">
      <alignment/>
      <protection hidden="1"/>
    </xf>
    <xf numFmtId="43" fontId="0" fillId="0" borderId="18" xfId="40" applyFont="1" applyFill="1" applyBorder="1" applyAlignment="1" applyProtection="1">
      <alignment horizontal="left" vertical="center" indent="1"/>
      <protection hidden="1"/>
    </xf>
    <xf numFmtId="43" fontId="0" fillId="0" borderId="18" xfId="40" applyFont="1" applyFill="1" applyBorder="1" applyAlignment="1" applyProtection="1">
      <alignment/>
      <protection hidden="1"/>
    </xf>
    <xf numFmtId="43" fontId="0" fillId="0" borderId="19" xfId="40" applyFont="1" applyFill="1" applyBorder="1" applyAlignment="1" applyProtection="1">
      <alignment/>
      <protection hidden="1"/>
    </xf>
    <xf numFmtId="43" fontId="0" fillId="0" borderId="20" xfId="4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49" fontId="0" fillId="0" borderId="20" xfId="0" applyNumberFormat="1" applyBorder="1" applyAlignment="1" applyProtection="1">
      <alignment horizontal="left" indent="1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20" borderId="21" xfId="0" applyFill="1" applyBorder="1" applyAlignment="1" applyProtection="1">
      <alignment/>
      <protection hidden="1"/>
    </xf>
    <xf numFmtId="0" fontId="0" fillId="20" borderId="22" xfId="0" applyFill="1" applyBorder="1" applyAlignment="1" applyProtection="1">
      <alignment/>
      <protection hidden="1"/>
    </xf>
    <xf numFmtId="43" fontId="0" fillId="20" borderId="22" xfId="40" applyFont="1" applyFill="1" applyBorder="1" applyAlignment="1" applyProtection="1">
      <alignment/>
      <protection hidden="1"/>
    </xf>
    <xf numFmtId="0" fontId="0" fillId="20" borderId="23" xfId="0" applyFill="1" applyBorder="1" applyAlignment="1" applyProtection="1">
      <alignment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0" fillId="0" borderId="18" xfId="0" applyNumberFormat="1" applyFill="1" applyBorder="1" applyAlignment="1" applyProtection="1">
      <alignment horizontal="center"/>
      <protection hidden="1"/>
    </xf>
    <xf numFmtId="49" fontId="0" fillId="0" borderId="18" xfId="0" applyNumberFormat="1" applyFill="1" applyBorder="1" applyAlignment="1" applyProtection="1">
      <alignment horizontal="center"/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3" fontId="0" fillId="0" borderId="18" xfId="4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3" fontId="0" fillId="0" borderId="24" xfId="4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43" fontId="0" fillId="0" borderId="20" xfId="40" applyFont="1" applyBorder="1" applyAlignment="1" applyProtection="1">
      <alignment/>
      <protection hidden="1"/>
    </xf>
    <xf numFmtId="0" fontId="0" fillId="20" borderId="10" xfId="0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20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1133475</xdr:colOff>
      <xdr:row>5</xdr:row>
      <xdr:rowOff>0</xdr:rowOff>
    </xdr:from>
    <xdr:to>
      <xdr:col>14</xdr:col>
      <xdr:colOff>0</xdr:colOff>
      <xdr:row>17</xdr:row>
      <xdr:rowOff>66675</xdr:rowOff>
    </xdr:to>
    <xdr:grpSp>
      <xdr:nvGrpSpPr>
        <xdr:cNvPr id="1" name="Group 213"/>
        <xdr:cNvGrpSpPr>
          <a:grpSpLocks/>
        </xdr:cNvGrpSpPr>
      </xdr:nvGrpSpPr>
      <xdr:grpSpPr>
        <a:xfrm>
          <a:off x="5200650" y="828675"/>
          <a:ext cx="4267200" cy="2028825"/>
          <a:chOff x="527" y="68"/>
          <a:chExt cx="448" cy="213"/>
        </a:xfrm>
        <a:solidFill>
          <a:srgbClr val="FFFFFF"/>
        </a:solidFill>
      </xdr:grpSpPr>
      <xdr:sp>
        <xdr:nvSpPr>
          <xdr:cNvPr id="2" name="Rectangle 113"/>
          <xdr:cNvSpPr>
            <a:spLocks/>
          </xdr:cNvSpPr>
        </xdr:nvSpPr>
        <xdr:spPr>
          <a:xfrm>
            <a:off x="751" y="105"/>
            <a:ext cx="16" cy="1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14"/>
          <xdr:cNvSpPr>
            <a:spLocks/>
          </xdr:cNvSpPr>
        </xdr:nvSpPr>
        <xdr:spPr>
          <a:xfrm>
            <a:off x="959" y="105"/>
            <a:ext cx="16" cy="1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15"/>
          <xdr:cNvSpPr>
            <a:spLocks/>
          </xdr:cNvSpPr>
        </xdr:nvSpPr>
        <xdr:spPr>
          <a:xfrm>
            <a:off x="767" y="153"/>
            <a:ext cx="192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116"/>
          <xdr:cNvGrpSpPr>
            <a:grpSpLocks/>
          </xdr:cNvGrpSpPr>
        </xdr:nvGrpSpPr>
        <xdr:grpSpPr>
          <a:xfrm>
            <a:off x="767" y="137"/>
            <a:ext cx="192" cy="16"/>
            <a:chOff x="128" y="127"/>
            <a:chExt cx="192" cy="16"/>
          </a:xfrm>
          <a:solidFill>
            <a:srgbClr val="FFFFFF"/>
          </a:solidFill>
        </xdr:grpSpPr>
        <xdr:sp>
          <xdr:nvSpPr>
            <xdr:cNvPr id="6" name="Oval 117"/>
            <xdr:cNvSpPr>
              <a:spLocks/>
            </xdr:cNvSpPr>
          </xdr:nvSpPr>
          <xdr:spPr>
            <a:xfrm>
              <a:off x="12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118"/>
            <xdr:cNvSpPr>
              <a:spLocks/>
            </xdr:cNvSpPr>
          </xdr:nvSpPr>
          <xdr:spPr>
            <a:xfrm>
              <a:off x="14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119"/>
            <xdr:cNvSpPr>
              <a:spLocks/>
            </xdr:cNvSpPr>
          </xdr:nvSpPr>
          <xdr:spPr>
            <a:xfrm>
              <a:off x="16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20"/>
            <xdr:cNvSpPr>
              <a:spLocks/>
            </xdr:cNvSpPr>
          </xdr:nvSpPr>
          <xdr:spPr>
            <a:xfrm>
              <a:off x="17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21"/>
            <xdr:cNvSpPr>
              <a:spLocks/>
            </xdr:cNvSpPr>
          </xdr:nvSpPr>
          <xdr:spPr>
            <a:xfrm>
              <a:off x="19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22"/>
            <xdr:cNvSpPr>
              <a:spLocks/>
            </xdr:cNvSpPr>
          </xdr:nvSpPr>
          <xdr:spPr>
            <a:xfrm>
              <a:off x="20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3"/>
            <xdr:cNvSpPr>
              <a:spLocks/>
            </xdr:cNvSpPr>
          </xdr:nvSpPr>
          <xdr:spPr>
            <a:xfrm>
              <a:off x="22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24"/>
            <xdr:cNvSpPr>
              <a:spLocks/>
            </xdr:cNvSpPr>
          </xdr:nvSpPr>
          <xdr:spPr>
            <a:xfrm>
              <a:off x="24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25"/>
            <xdr:cNvSpPr>
              <a:spLocks/>
            </xdr:cNvSpPr>
          </xdr:nvSpPr>
          <xdr:spPr>
            <a:xfrm>
              <a:off x="25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26"/>
            <xdr:cNvSpPr>
              <a:spLocks/>
            </xdr:cNvSpPr>
          </xdr:nvSpPr>
          <xdr:spPr>
            <a:xfrm>
              <a:off x="27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27"/>
            <xdr:cNvSpPr>
              <a:spLocks/>
            </xdr:cNvSpPr>
          </xdr:nvSpPr>
          <xdr:spPr>
            <a:xfrm>
              <a:off x="28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28"/>
            <xdr:cNvSpPr>
              <a:spLocks/>
            </xdr:cNvSpPr>
          </xdr:nvSpPr>
          <xdr:spPr>
            <a:xfrm>
              <a:off x="30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129"/>
          <xdr:cNvGrpSpPr>
            <a:grpSpLocks/>
          </xdr:cNvGrpSpPr>
        </xdr:nvGrpSpPr>
        <xdr:grpSpPr>
          <a:xfrm>
            <a:off x="767" y="185"/>
            <a:ext cx="192" cy="16"/>
            <a:chOff x="128" y="127"/>
            <a:chExt cx="192" cy="16"/>
          </a:xfrm>
          <a:solidFill>
            <a:srgbClr val="FFFFFF"/>
          </a:solidFill>
        </xdr:grpSpPr>
        <xdr:sp>
          <xdr:nvSpPr>
            <xdr:cNvPr id="19" name="Oval 130"/>
            <xdr:cNvSpPr>
              <a:spLocks/>
            </xdr:cNvSpPr>
          </xdr:nvSpPr>
          <xdr:spPr>
            <a:xfrm>
              <a:off x="12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131"/>
            <xdr:cNvSpPr>
              <a:spLocks/>
            </xdr:cNvSpPr>
          </xdr:nvSpPr>
          <xdr:spPr>
            <a:xfrm>
              <a:off x="14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132"/>
            <xdr:cNvSpPr>
              <a:spLocks/>
            </xdr:cNvSpPr>
          </xdr:nvSpPr>
          <xdr:spPr>
            <a:xfrm>
              <a:off x="16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133"/>
            <xdr:cNvSpPr>
              <a:spLocks/>
            </xdr:cNvSpPr>
          </xdr:nvSpPr>
          <xdr:spPr>
            <a:xfrm>
              <a:off x="17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134"/>
            <xdr:cNvSpPr>
              <a:spLocks/>
            </xdr:cNvSpPr>
          </xdr:nvSpPr>
          <xdr:spPr>
            <a:xfrm>
              <a:off x="19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135"/>
            <xdr:cNvSpPr>
              <a:spLocks/>
            </xdr:cNvSpPr>
          </xdr:nvSpPr>
          <xdr:spPr>
            <a:xfrm>
              <a:off x="20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136"/>
            <xdr:cNvSpPr>
              <a:spLocks/>
            </xdr:cNvSpPr>
          </xdr:nvSpPr>
          <xdr:spPr>
            <a:xfrm>
              <a:off x="22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137"/>
            <xdr:cNvSpPr>
              <a:spLocks/>
            </xdr:cNvSpPr>
          </xdr:nvSpPr>
          <xdr:spPr>
            <a:xfrm>
              <a:off x="24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138"/>
            <xdr:cNvSpPr>
              <a:spLocks/>
            </xdr:cNvSpPr>
          </xdr:nvSpPr>
          <xdr:spPr>
            <a:xfrm>
              <a:off x="25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39"/>
            <xdr:cNvSpPr>
              <a:spLocks/>
            </xdr:cNvSpPr>
          </xdr:nvSpPr>
          <xdr:spPr>
            <a:xfrm>
              <a:off x="27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140"/>
            <xdr:cNvSpPr>
              <a:spLocks/>
            </xdr:cNvSpPr>
          </xdr:nvSpPr>
          <xdr:spPr>
            <a:xfrm>
              <a:off x="28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141"/>
            <xdr:cNvSpPr>
              <a:spLocks/>
            </xdr:cNvSpPr>
          </xdr:nvSpPr>
          <xdr:spPr>
            <a:xfrm>
              <a:off x="30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142"/>
          <xdr:cNvGrpSpPr>
            <a:grpSpLocks/>
          </xdr:cNvGrpSpPr>
        </xdr:nvGrpSpPr>
        <xdr:grpSpPr>
          <a:xfrm>
            <a:off x="775" y="199"/>
            <a:ext cx="176" cy="16"/>
            <a:chOff x="352" y="175"/>
            <a:chExt cx="176" cy="16"/>
          </a:xfrm>
          <a:solidFill>
            <a:srgbClr val="FFFFFF"/>
          </a:solidFill>
        </xdr:grpSpPr>
        <xdr:sp>
          <xdr:nvSpPr>
            <xdr:cNvPr id="32" name="Oval 143"/>
            <xdr:cNvSpPr>
              <a:spLocks/>
            </xdr:cNvSpPr>
          </xdr:nvSpPr>
          <xdr:spPr>
            <a:xfrm>
              <a:off x="352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144"/>
            <xdr:cNvSpPr>
              <a:spLocks/>
            </xdr:cNvSpPr>
          </xdr:nvSpPr>
          <xdr:spPr>
            <a:xfrm>
              <a:off x="368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145"/>
            <xdr:cNvSpPr>
              <a:spLocks/>
            </xdr:cNvSpPr>
          </xdr:nvSpPr>
          <xdr:spPr>
            <a:xfrm>
              <a:off x="384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146"/>
            <xdr:cNvSpPr>
              <a:spLocks/>
            </xdr:cNvSpPr>
          </xdr:nvSpPr>
          <xdr:spPr>
            <a:xfrm>
              <a:off x="400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147"/>
            <xdr:cNvSpPr>
              <a:spLocks/>
            </xdr:cNvSpPr>
          </xdr:nvSpPr>
          <xdr:spPr>
            <a:xfrm>
              <a:off x="416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148"/>
            <xdr:cNvSpPr>
              <a:spLocks/>
            </xdr:cNvSpPr>
          </xdr:nvSpPr>
          <xdr:spPr>
            <a:xfrm>
              <a:off x="432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Oval 149"/>
            <xdr:cNvSpPr>
              <a:spLocks/>
            </xdr:cNvSpPr>
          </xdr:nvSpPr>
          <xdr:spPr>
            <a:xfrm>
              <a:off x="448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Oval 150"/>
            <xdr:cNvSpPr>
              <a:spLocks/>
            </xdr:cNvSpPr>
          </xdr:nvSpPr>
          <xdr:spPr>
            <a:xfrm>
              <a:off x="464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Oval 151"/>
            <xdr:cNvSpPr>
              <a:spLocks/>
            </xdr:cNvSpPr>
          </xdr:nvSpPr>
          <xdr:spPr>
            <a:xfrm>
              <a:off x="480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Oval 152"/>
            <xdr:cNvSpPr>
              <a:spLocks/>
            </xdr:cNvSpPr>
          </xdr:nvSpPr>
          <xdr:spPr>
            <a:xfrm>
              <a:off x="496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Oval 153"/>
            <xdr:cNvSpPr>
              <a:spLocks/>
            </xdr:cNvSpPr>
          </xdr:nvSpPr>
          <xdr:spPr>
            <a:xfrm>
              <a:off x="512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154"/>
          <xdr:cNvGrpSpPr>
            <a:grpSpLocks/>
          </xdr:cNvGrpSpPr>
        </xdr:nvGrpSpPr>
        <xdr:grpSpPr>
          <a:xfrm>
            <a:off x="775" y="123"/>
            <a:ext cx="176" cy="16"/>
            <a:chOff x="352" y="175"/>
            <a:chExt cx="176" cy="16"/>
          </a:xfrm>
          <a:solidFill>
            <a:srgbClr val="FFFFFF"/>
          </a:solidFill>
        </xdr:grpSpPr>
        <xdr:sp>
          <xdr:nvSpPr>
            <xdr:cNvPr id="44" name="Oval 155"/>
            <xdr:cNvSpPr>
              <a:spLocks/>
            </xdr:cNvSpPr>
          </xdr:nvSpPr>
          <xdr:spPr>
            <a:xfrm>
              <a:off x="352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Oval 156"/>
            <xdr:cNvSpPr>
              <a:spLocks/>
            </xdr:cNvSpPr>
          </xdr:nvSpPr>
          <xdr:spPr>
            <a:xfrm>
              <a:off x="368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157"/>
            <xdr:cNvSpPr>
              <a:spLocks/>
            </xdr:cNvSpPr>
          </xdr:nvSpPr>
          <xdr:spPr>
            <a:xfrm>
              <a:off x="384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Oval 158"/>
            <xdr:cNvSpPr>
              <a:spLocks/>
            </xdr:cNvSpPr>
          </xdr:nvSpPr>
          <xdr:spPr>
            <a:xfrm>
              <a:off x="400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Oval 159"/>
            <xdr:cNvSpPr>
              <a:spLocks/>
            </xdr:cNvSpPr>
          </xdr:nvSpPr>
          <xdr:spPr>
            <a:xfrm>
              <a:off x="416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Oval 160"/>
            <xdr:cNvSpPr>
              <a:spLocks/>
            </xdr:cNvSpPr>
          </xdr:nvSpPr>
          <xdr:spPr>
            <a:xfrm>
              <a:off x="432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Oval 161"/>
            <xdr:cNvSpPr>
              <a:spLocks/>
            </xdr:cNvSpPr>
          </xdr:nvSpPr>
          <xdr:spPr>
            <a:xfrm>
              <a:off x="448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Oval 162"/>
            <xdr:cNvSpPr>
              <a:spLocks/>
            </xdr:cNvSpPr>
          </xdr:nvSpPr>
          <xdr:spPr>
            <a:xfrm>
              <a:off x="464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Oval 163"/>
            <xdr:cNvSpPr>
              <a:spLocks/>
            </xdr:cNvSpPr>
          </xdr:nvSpPr>
          <xdr:spPr>
            <a:xfrm>
              <a:off x="480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Oval 164"/>
            <xdr:cNvSpPr>
              <a:spLocks/>
            </xdr:cNvSpPr>
          </xdr:nvSpPr>
          <xdr:spPr>
            <a:xfrm>
              <a:off x="496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165"/>
            <xdr:cNvSpPr>
              <a:spLocks/>
            </xdr:cNvSpPr>
          </xdr:nvSpPr>
          <xdr:spPr>
            <a:xfrm>
              <a:off x="512" y="175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166"/>
          <xdr:cNvGrpSpPr>
            <a:grpSpLocks/>
          </xdr:cNvGrpSpPr>
        </xdr:nvGrpSpPr>
        <xdr:grpSpPr>
          <a:xfrm>
            <a:off x="767" y="109"/>
            <a:ext cx="192" cy="16"/>
            <a:chOff x="128" y="127"/>
            <a:chExt cx="192" cy="16"/>
          </a:xfrm>
          <a:solidFill>
            <a:srgbClr val="FFFFFF"/>
          </a:solidFill>
        </xdr:grpSpPr>
        <xdr:sp>
          <xdr:nvSpPr>
            <xdr:cNvPr id="56" name="Oval 167"/>
            <xdr:cNvSpPr>
              <a:spLocks/>
            </xdr:cNvSpPr>
          </xdr:nvSpPr>
          <xdr:spPr>
            <a:xfrm>
              <a:off x="12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Oval 168"/>
            <xdr:cNvSpPr>
              <a:spLocks/>
            </xdr:cNvSpPr>
          </xdr:nvSpPr>
          <xdr:spPr>
            <a:xfrm>
              <a:off x="14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Oval 169"/>
            <xdr:cNvSpPr>
              <a:spLocks/>
            </xdr:cNvSpPr>
          </xdr:nvSpPr>
          <xdr:spPr>
            <a:xfrm>
              <a:off x="16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Oval 170"/>
            <xdr:cNvSpPr>
              <a:spLocks/>
            </xdr:cNvSpPr>
          </xdr:nvSpPr>
          <xdr:spPr>
            <a:xfrm>
              <a:off x="17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Oval 171"/>
            <xdr:cNvSpPr>
              <a:spLocks/>
            </xdr:cNvSpPr>
          </xdr:nvSpPr>
          <xdr:spPr>
            <a:xfrm>
              <a:off x="19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Oval 172"/>
            <xdr:cNvSpPr>
              <a:spLocks/>
            </xdr:cNvSpPr>
          </xdr:nvSpPr>
          <xdr:spPr>
            <a:xfrm>
              <a:off x="20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Oval 173"/>
            <xdr:cNvSpPr>
              <a:spLocks/>
            </xdr:cNvSpPr>
          </xdr:nvSpPr>
          <xdr:spPr>
            <a:xfrm>
              <a:off x="22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Oval 174"/>
            <xdr:cNvSpPr>
              <a:spLocks/>
            </xdr:cNvSpPr>
          </xdr:nvSpPr>
          <xdr:spPr>
            <a:xfrm>
              <a:off x="24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Oval 175"/>
            <xdr:cNvSpPr>
              <a:spLocks/>
            </xdr:cNvSpPr>
          </xdr:nvSpPr>
          <xdr:spPr>
            <a:xfrm>
              <a:off x="25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Oval 176"/>
            <xdr:cNvSpPr>
              <a:spLocks/>
            </xdr:cNvSpPr>
          </xdr:nvSpPr>
          <xdr:spPr>
            <a:xfrm>
              <a:off x="27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Oval 177"/>
            <xdr:cNvSpPr>
              <a:spLocks/>
            </xdr:cNvSpPr>
          </xdr:nvSpPr>
          <xdr:spPr>
            <a:xfrm>
              <a:off x="28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Oval 178"/>
            <xdr:cNvSpPr>
              <a:spLocks/>
            </xdr:cNvSpPr>
          </xdr:nvSpPr>
          <xdr:spPr>
            <a:xfrm>
              <a:off x="30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179"/>
          <xdr:cNvGrpSpPr>
            <a:grpSpLocks/>
          </xdr:cNvGrpSpPr>
        </xdr:nvGrpSpPr>
        <xdr:grpSpPr>
          <a:xfrm>
            <a:off x="767" y="213"/>
            <a:ext cx="192" cy="16"/>
            <a:chOff x="128" y="127"/>
            <a:chExt cx="192" cy="16"/>
          </a:xfrm>
          <a:solidFill>
            <a:srgbClr val="FFFFFF"/>
          </a:solidFill>
        </xdr:grpSpPr>
        <xdr:sp>
          <xdr:nvSpPr>
            <xdr:cNvPr id="69" name="Oval 180"/>
            <xdr:cNvSpPr>
              <a:spLocks/>
            </xdr:cNvSpPr>
          </xdr:nvSpPr>
          <xdr:spPr>
            <a:xfrm>
              <a:off x="12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Oval 181"/>
            <xdr:cNvSpPr>
              <a:spLocks/>
            </xdr:cNvSpPr>
          </xdr:nvSpPr>
          <xdr:spPr>
            <a:xfrm>
              <a:off x="14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Oval 182"/>
            <xdr:cNvSpPr>
              <a:spLocks/>
            </xdr:cNvSpPr>
          </xdr:nvSpPr>
          <xdr:spPr>
            <a:xfrm>
              <a:off x="16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Oval 183"/>
            <xdr:cNvSpPr>
              <a:spLocks/>
            </xdr:cNvSpPr>
          </xdr:nvSpPr>
          <xdr:spPr>
            <a:xfrm>
              <a:off x="17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Oval 184"/>
            <xdr:cNvSpPr>
              <a:spLocks/>
            </xdr:cNvSpPr>
          </xdr:nvSpPr>
          <xdr:spPr>
            <a:xfrm>
              <a:off x="19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Oval 185"/>
            <xdr:cNvSpPr>
              <a:spLocks/>
            </xdr:cNvSpPr>
          </xdr:nvSpPr>
          <xdr:spPr>
            <a:xfrm>
              <a:off x="20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Oval 186"/>
            <xdr:cNvSpPr>
              <a:spLocks/>
            </xdr:cNvSpPr>
          </xdr:nvSpPr>
          <xdr:spPr>
            <a:xfrm>
              <a:off x="22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Oval 187"/>
            <xdr:cNvSpPr>
              <a:spLocks/>
            </xdr:cNvSpPr>
          </xdr:nvSpPr>
          <xdr:spPr>
            <a:xfrm>
              <a:off x="240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Oval 188"/>
            <xdr:cNvSpPr>
              <a:spLocks/>
            </xdr:cNvSpPr>
          </xdr:nvSpPr>
          <xdr:spPr>
            <a:xfrm>
              <a:off x="256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Oval 189"/>
            <xdr:cNvSpPr>
              <a:spLocks/>
            </xdr:cNvSpPr>
          </xdr:nvSpPr>
          <xdr:spPr>
            <a:xfrm>
              <a:off x="272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Oval 190"/>
            <xdr:cNvSpPr>
              <a:spLocks/>
            </xdr:cNvSpPr>
          </xdr:nvSpPr>
          <xdr:spPr>
            <a:xfrm>
              <a:off x="288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Oval 191"/>
            <xdr:cNvSpPr>
              <a:spLocks/>
            </xdr:cNvSpPr>
          </xdr:nvSpPr>
          <xdr:spPr>
            <a:xfrm>
              <a:off x="304" y="127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1" name="Text Box 192"/>
          <xdr:cNvSpPr txBox="1">
            <a:spLocks noChangeArrowheads="1"/>
          </xdr:cNvSpPr>
        </xdr:nvSpPr>
        <xdr:spPr>
          <a:xfrm>
            <a:off x="527" y="212"/>
            <a:ext cx="11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Diameter max</a:t>
            </a:r>
          </a:p>
        </xdr:txBody>
      </xdr:sp>
      <xdr:sp>
        <xdr:nvSpPr>
          <xdr:cNvPr id="82" name="Text Box 193"/>
          <xdr:cNvSpPr txBox="1">
            <a:spLocks noChangeArrowheads="1"/>
          </xdr:cNvSpPr>
        </xdr:nvSpPr>
        <xdr:spPr>
          <a:xfrm>
            <a:off x="527" y="132"/>
            <a:ext cx="11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Diameter min</a:t>
            </a:r>
          </a:p>
        </xdr:txBody>
      </xdr:sp>
      <xdr:sp>
        <xdr:nvSpPr>
          <xdr:cNvPr id="83" name="Text Box 194"/>
          <xdr:cNvSpPr txBox="1">
            <a:spLocks noChangeArrowheads="1"/>
          </xdr:cNvSpPr>
        </xdr:nvSpPr>
        <xdr:spPr>
          <a:xfrm>
            <a:off x="815" y="68"/>
            <a:ext cx="11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Diameter Draht</a:t>
            </a:r>
          </a:p>
        </xdr:txBody>
      </xdr:sp>
      <xdr:sp>
        <xdr:nvSpPr>
          <xdr:cNvPr id="84" name="Text Box 195"/>
          <xdr:cNvSpPr txBox="1">
            <a:spLocks noChangeArrowheads="1"/>
          </xdr:cNvSpPr>
        </xdr:nvSpPr>
        <xdr:spPr>
          <a:xfrm>
            <a:off x="527" y="185"/>
            <a:ext cx="11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Diameter lage</a:t>
            </a:r>
          </a:p>
        </xdr:txBody>
      </xdr:sp>
      <xdr:sp>
        <xdr:nvSpPr>
          <xdr:cNvPr id="85" name="Text Box 196"/>
          <xdr:cNvSpPr txBox="1">
            <a:spLocks noChangeArrowheads="1"/>
          </xdr:cNvSpPr>
        </xdr:nvSpPr>
        <xdr:spPr>
          <a:xfrm>
            <a:off x="831" y="245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Breite</a:t>
            </a:r>
          </a:p>
        </xdr:txBody>
      </xdr:sp>
      <xdr:sp>
        <xdr:nvSpPr>
          <xdr:cNvPr id="86" name="Line 197"/>
          <xdr:cNvSpPr>
            <a:spLocks/>
          </xdr:cNvSpPr>
        </xdr:nvSpPr>
        <xdr:spPr>
          <a:xfrm>
            <a:off x="767" y="249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98"/>
          <xdr:cNvSpPr>
            <a:spLocks/>
          </xdr:cNvSpPr>
        </xdr:nvSpPr>
        <xdr:spPr>
          <a:xfrm>
            <a:off x="959" y="249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99"/>
          <xdr:cNvSpPr>
            <a:spLocks/>
          </xdr:cNvSpPr>
        </xdr:nvSpPr>
        <xdr:spPr>
          <a:xfrm>
            <a:off x="767" y="265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00"/>
          <xdr:cNvSpPr>
            <a:spLocks/>
          </xdr:cNvSpPr>
        </xdr:nvSpPr>
        <xdr:spPr>
          <a:xfrm>
            <a:off x="639" y="105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201"/>
          <xdr:cNvSpPr>
            <a:spLocks/>
          </xdr:cNvSpPr>
        </xdr:nvSpPr>
        <xdr:spPr>
          <a:xfrm>
            <a:off x="527" y="153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02"/>
          <xdr:cNvSpPr>
            <a:spLocks/>
          </xdr:cNvSpPr>
        </xdr:nvSpPr>
        <xdr:spPr>
          <a:xfrm>
            <a:off x="527" y="233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03"/>
          <xdr:cNvSpPr>
            <a:spLocks/>
          </xdr:cNvSpPr>
        </xdr:nvSpPr>
        <xdr:spPr>
          <a:xfrm>
            <a:off x="703" y="18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04"/>
          <xdr:cNvSpPr>
            <a:spLocks/>
          </xdr:cNvSpPr>
        </xdr:nvSpPr>
        <xdr:spPr>
          <a:xfrm>
            <a:off x="527" y="209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205"/>
          <xdr:cNvSpPr>
            <a:spLocks/>
          </xdr:cNvSpPr>
        </xdr:nvSpPr>
        <xdr:spPr>
          <a:xfrm>
            <a:off x="783" y="73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06"/>
          <xdr:cNvSpPr>
            <a:spLocks/>
          </xdr:cNvSpPr>
        </xdr:nvSpPr>
        <xdr:spPr>
          <a:xfrm>
            <a:off x="799" y="73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07"/>
          <xdr:cNvSpPr>
            <a:spLocks/>
          </xdr:cNvSpPr>
        </xdr:nvSpPr>
        <xdr:spPr>
          <a:xfrm>
            <a:off x="751" y="89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208"/>
          <xdr:cNvSpPr>
            <a:spLocks/>
          </xdr:cNvSpPr>
        </xdr:nvSpPr>
        <xdr:spPr>
          <a:xfrm flipH="1">
            <a:off x="799" y="89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209"/>
          <xdr:cNvSpPr>
            <a:spLocks/>
          </xdr:cNvSpPr>
        </xdr:nvSpPr>
        <xdr:spPr>
          <a:xfrm>
            <a:off x="687" y="129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210"/>
          <xdr:cNvSpPr>
            <a:spLocks/>
          </xdr:cNvSpPr>
        </xdr:nvSpPr>
        <xdr:spPr>
          <a:xfrm>
            <a:off x="719" y="153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211"/>
          <xdr:cNvSpPr>
            <a:spLocks/>
          </xdr:cNvSpPr>
        </xdr:nvSpPr>
        <xdr:spPr>
          <a:xfrm flipV="1">
            <a:off x="655" y="105"/>
            <a:ext cx="0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212"/>
          <xdr:cNvSpPr>
            <a:spLocks/>
          </xdr:cNvSpPr>
        </xdr:nvSpPr>
        <xdr:spPr>
          <a:xfrm>
            <a:off x="671" y="129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4.7109375" style="0" customWidth="1"/>
    <col min="4" max="4" width="13.7109375" style="0" customWidth="1"/>
    <col min="5" max="5" width="9.7109375" style="0" customWidth="1"/>
    <col min="6" max="6" width="8.7109375" style="0" customWidth="1"/>
    <col min="7" max="7" width="14.7109375" style="0" customWidth="1"/>
    <col min="8" max="9" width="18.7109375" style="0" customWidth="1"/>
    <col min="10" max="10" width="2.7109375" style="0" customWidth="1"/>
    <col min="11" max="11" width="11.7109375" style="0" customWidth="1"/>
    <col min="12" max="14" width="9.7109375" style="0" customWidth="1"/>
    <col min="15" max="15" width="2.7109375" style="0" customWidth="1"/>
  </cols>
  <sheetData>
    <row r="1" ht="14.25" customHeight="1" thickBot="1"/>
    <row r="2" spans="2:15" ht="12.75">
      <c r="B2" s="65" t="s">
        <v>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5" s="2" customFormat="1" ht="12.75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2:15" s="2" customFormat="1" ht="12.7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2:15" s="2" customFormat="1" ht="12.75" customHeight="1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2:15" s="2" customFormat="1" ht="12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s="2" customFormat="1" ht="13.5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2:15" s="1" customFormat="1" ht="18" customHeight="1" thickBot="1" thickTop="1">
      <c r="B8" s="62" t="s">
        <v>20</v>
      </c>
      <c r="C8" s="63"/>
      <c r="D8" s="64"/>
      <c r="E8" s="12">
        <v>1.3</v>
      </c>
      <c r="F8" s="13" t="s">
        <v>1</v>
      </c>
      <c r="G8" s="14" t="s">
        <v>23</v>
      </c>
      <c r="H8" s="15"/>
      <c r="I8" s="15"/>
      <c r="J8" s="15"/>
      <c r="K8" s="15"/>
      <c r="L8" s="15"/>
      <c r="M8" s="15"/>
      <c r="N8" s="15"/>
      <c r="O8" s="16"/>
    </row>
    <row r="9" spans="2:15" s="1" customFormat="1" ht="6" customHeight="1" thickBot="1" thickTop="1">
      <c r="B9" s="11"/>
      <c r="C9" s="13"/>
      <c r="D9" s="13"/>
      <c r="E9" s="17"/>
      <c r="F9" s="13"/>
      <c r="G9" s="18"/>
      <c r="H9" s="15"/>
      <c r="I9" s="15"/>
      <c r="J9" s="15"/>
      <c r="K9" s="15"/>
      <c r="L9" s="15"/>
      <c r="M9" s="15"/>
      <c r="N9" s="15"/>
      <c r="O9" s="16"/>
    </row>
    <row r="10" spans="2:15" s="1" customFormat="1" ht="18" customHeight="1" thickBot="1" thickTop="1">
      <c r="B10" s="62" t="s">
        <v>6</v>
      </c>
      <c r="C10" s="63"/>
      <c r="D10" s="64"/>
      <c r="E10" s="12">
        <v>40</v>
      </c>
      <c r="F10" s="13" t="s">
        <v>1</v>
      </c>
      <c r="G10" s="18"/>
      <c r="H10" s="15"/>
      <c r="I10" s="15"/>
      <c r="J10" s="15"/>
      <c r="K10" s="15"/>
      <c r="L10" s="15"/>
      <c r="M10" s="15"/>
      <c r="N10" s="15"/>
      <c r="O10" s="16"/>
    </row>
    <row r="11" spans="2:15" s="1" customFormat="1" ht="6.75" customHeight="1" thickBot="1" thickTop="1">
      <c r="B11" s="11"/>
      <c r="C11" s="13"/>
      <c r="D11" s="13"/>
      <c r="E11" s="17"/>
      <c r="F11" s="13"/>
      <c r="G11" s="18"/>
      <c r="H11" s="15"/>
      <c r="I11" s="15"/>
      <c r="J11" s="15"/>
      <c r="K11" s="15"/>
      <c r="L11" s="15"/>
      <c r="M11" s="15"/>
      <c r="N11" s="15"/>
      <c r="O11" s="16"/>
    </row>
    <row r="12" spans="2:15" s="1" customFormat="1" ht="18" customHeight="1" thickBot="1" thickTop="1">
      <c r="B12" s="62" t="s">
        <v>7</v>
      </c>
      <c r="C12" s="63"/>
      <c r="D12" s="64"/>
      <c r="E12" s="12">
        <v>72</v>
      </c>
      <c r="F12" s="13" t="s">
        <v>1</v>
      </c>
      <c r="G12" s="18"/>
      <c r="H12" s="15"/>
      <c r="I12" s="19"/>
      <c r="J12" s="15"/>
      <c r="K12" s="15"/>
      <c r="L12" s="15"/>
      <c r="M12" s="15"/>
      <c r="N12" s="15"/>
      <c r="O12" s="16"/>
    </row>
    <row r="13" spans="2:15" s="1" customFormat="1" ht="6" customHeight="1" thickBot="1" thickTop="1">
      <c r="B13" s="11"/>
      <c r="C13" s="13"/>
      <c r="D13" s="13"/>
      <c r="E13" s="17"/>
      <c r="F13" s="13"/>
      <c r="G13" s="18"/>
      <c r="H13" s="15"/>
      <c r="I13" s="15"/>
      <c r="J13" s="15"/>
      <c r="K13" s="15"/>
      <c r="L13" s="15"/>
      <c r="M13" s="15"/>
      <c r="N13" s="15"/>
      <c r="O13" s="16"/>
    </row>
    <row r="14" spans="2:15" s="1" customFormat="1" ht="18" customHeight="1" thickBot="1" thickTop="1">
      <c r="B14" s="62" t="s">
        <v>8</v>
      </c>
      <c r="C14" s="63"/>
      <c r="D14" s="64"/>
      <c r="E14" s="12">
        <v>135</v>
      </c>
      <c r="F14" s="13" t="s">
        <v>1</v>
      </c>
      <c r="G14" s="20"/>
      <c r="H14" s="15"/>
      <c r="I14" s="21"/>
      <c r="J14" s="15"/>
      <c r="K14" s="15"/>
      <c r="L14" s="15"/>
      <c r="M14" s="15"/>
      <c r="N14" s="15"/>
      <c r="O14" s="16"/>
    </row>
    <row r="15" spans="2:15" s="1" customFormat="1" ht="6" customHeight="1" thickBot="1" thickTop="1">
      <c r="B15" s="11"/>
      <c r="C15" s="13"/>
      <c r="D15" s="13"/>
      <c r="E15" s="17"/>
      <c r="F15" s="13"/>
      <c r="G15" s="18"/>
      <c r="H15" s="15"/>
      <c r="I15" s="15"/>
      <c r="J15" s="15"/>
      <c r="K15" s="15"/>
      <c r="L15" s="15"/>
      <c r="M15" s="15"/>
      <c r="N15" s="15"/>
      <c r="O15" s="16"/>
    </row>
    <row r="16" spans="2:15" s="1" customFormat="1" ht="18" customHeight="1" thickBot="1" thickTop="1">
      <c r="B16" s="62" t="s">
        <v>21</v>
      </c>
      <c r="C16" s="63"/>
      <c r="D16" s="64"/>
      <c r="E16" s="22">
        <f>IF($E$17=2,6*$E$10*SIN(RADIANS(360/(2*6))),IF($E$17=3,8*$E$10*SIN(RADIANS(360/(2*8))),IF($E$17=4,12*$E$10*SIN(RADIANS(360/(2*12))),$E$10*PI())))</f>
        <v>125.66370614359172</v>
      </c>
      <c r="F16" s="13" t="s">
        <v>1</v>
      </c>
      <c r="G16" s="23"/>
      <c r="H16" s="15"/>
      <c r="I16" s="19"/>
      <c r="J16" s="15"/>
      <c r="K16" s="15"/>
      <c r="L16" s="15"/>
      <c r="M16" s="15"/>
      <c r="N16" s="15"/>
      <c r="O16" s="16"/>
    </row>
    <row r="17" spans="2:15" ht="13.5" thickTop="1">
      <c r="B17" s="24"/>
      <c r="C17" s="25"/>
      <c r="D17" s="26"/>
      <c r="E17" s="3">
        <v>1</v>
      </c>
      <c r="F17" s="27"/>
      <c r="G17" s="28"/>
      <c r="H17" s="28"/>
      <c r="I17" s="28"/>
      <c r="J17" s="28"/>
      <c r="K17" s="28"/>
      <c r="L17" s="28"/>
      <c r="M17" s="28"/>
      <c r="N17" s="28"/>
      <c r="O17" s="29"/>
    </row>
    <row r="18" spans="2:15" ht="12.75">
      <c r="B18" s="24"/>
      <c r="C18" s="25"/>
      <c r="D18" s="26"/>
      <c r="E18" s="3"/>
      <c r="F18" s="27"/>
      <c r="G18" s="28"/>
      <c r="H18" s="28"/>
      <c r="I18" s="28"/>
      <c r="J18" s="28"/>
      <c r="K18" s="28"/>
      <c r="L18" s="28"/>
      <c r="M18" s="28"/>
      <c r="N18" s="28"/>
      <c r="O18" s="29"/>
    </row>
    <row r="19" spans="2:15" ht="12.75">
      <c r="B19" s="24"/>
      <c r="C19" s="25"/>
      <c r="D19" s="26"/>
      <c r="E19" s="3"/>
      <c r="F19" s="27"/>
      <c r="G19" s="28"/>
      <c r="H19" s="28"/>
      <c r="I19" s="28"/>
      <c r="J19" s="28"/>
      <c r="K19" s="28"/>
      <c r="L19" s="28"/>
      <c r="M19" s="28"/>
      <c r="N19" s="28"/>
      <c r="O19" s="29"/>
    </row>
    <row r="20" spans="2:15" ht="12.75">
      <c r="B20" s="62" t="s">
        <v>17</v>
      </c>
      <c r="C20" s="63"/>
      <c r="D20" s="25" t="s">
        <v>0</v>
      </c>
      <c r="E20" s="25" t="s">
        <v>10</v>
      </c>
      <c r="F20" s="25"/>
      <c r="G20" s="25" t="s">
        <v>11</v>
      </c>
      <c r="H20" s="25" t="s">
        <v>10</v>
      </c>
      <c r="I20" s="25" t="s">
        <v>15</v>
      </c>
      <c r="J20" s="25"/>
      <c r="K20" s="30" t="s">
        <v>3</v>
      </c>
      <c r="L20" s="13" t="s">
        <v>18</v>
      </c>
      <c r="M20" s="13" t="s">
        <v>22</v>
      </c>
      <c r="N20" s="25" t="s">
        <v>19</v>
      </c>
      <c r="O20" s="29"/>
    </row>
    <row r="21" spans="2:15" ht="12.75">
      <c r="B21" s="62" t="s">
        <v>2</v>
      </c>
      <c r="C21" s="63"/>
      <c r="D21" s="25" t="s">
        <v>9</v>
      </c>
      <c r="E21" s="25" t="s">
        <v>13</v>
      </c>
      <c r="F21" s="25"/>
      <c r="G21" s="25" t="s">
        <v>12</v>
      </c>
      <c r="H21" s="25" t="s">
        <v>14</v>
      </c>
      <c r="I21" s="25" t="s">
        <v>16</v>
      </c>
      <c r="J21" s="25"/>
      <c r="K21" s="30" t="s">
        <v>4</v>
      </c>
      <c r="L21" s="13" t="s">
        <v>1</v>
      </c>
      <c r="M21" s="13" t="s">
        <v>1</v>
      </c>
      <c r="N21" s="25" t="s">
        <v>1</v>
      </c>
      <c r="O21" s="29"/>
    </row>
    <row r="22" spans="2:15" ht="12.75">
      <c r="B22" s="31"/>
      <c r="C22" s="28"/>
      <c r="D22" s="32"/>
      <c r="E22" s="59"/>
      <c r="F22" s="60"/>
      <c r="G22" s="33"/>
      <c r="H22" s="33"/>
      <c r="I22" s="33"/>
      <c r="J22" s="28"/>
      <c r="K22" s="34"/>
      <c r="L22" s="33"/>
      <c r="M22" s="33"/>
      <c r="N22" s="35"/>
      <c r="O22" s="29"/>
    </row>
    <row r="23" spans="2:15" ht="12.75">
      <c r="B23" s="4">
        <f>$E$10+$E$8</f>
        <v>41.3</v>
      </c>
      <c r="C23" s="36">
        <v>1</v>
      </c>
      <c r="D23" s="37">
        <f>IF(B23&gt;$E$12-$E$8,0,B23)</f>
        <v>41.3</v>
      </c>
      <c r="E23" s="57">
        <f>IF($E$17=2,6*$D23*SIN(RADIANS(360/(2*6))),IF($E$17=3,8*$D23*SIN(RADIANS(360/(2*8))),IF($E$17=4,12*$D23*SIN(RADIANS(360/(2*12))),$D23*PI())))</f>
        <v>129.74777659325844</v>
      </c>
      <c r="F23" s="58"/>
      <c r="G23" s="38">
        <f>IF(B23&gt;$E$12-$E$8,0,$E$14/$E$8)</f>
        <v>103.84615384615384</v>
      </c>
      <c r="H23" s="39">
        <f aca="true" t="shared" si="0" ref="H23:H40">E23*G23</f>
        <v>13473.807569299914</v>
      </c>
      <c r="I23" s="39">
        <f>IF(B23&gt;$E$12-$E$8,0,H23)</f>
        <v>13473.807569299914</v>
      </c>
      <c r="J23" s="40"/>
      <c r="K23" s="52">
        <v>31016</v>
      </c>
      <c r="L23" s="42">
        <v>8.75</v>
      </c>
      <c r="M23" s="42">
        <v>14.85</v>
      </c>
      <c r="N23" s="42">
        <v>11.8</v>
      </c>
      <c r="O23" s="29"/>
    </row>
    <row r="24" spans="2:15" ht="12.75">
      <c r="B24" s="4">
        <f>$B23+($E$8*SQRT(3))</f>
        <v>43.55166604983954</v>
      </c>
      <c r="C24" s="36">
        <v>2</v>
      </c>
      <c r="D24" s="37">
        <f>IF(B24&gt;$E$12-$E$8,0,B24)</f>
        <v>43.55166604983954</v>
      </c>
      <c r="E24" s="57">
        <f aca="true" t="shared" si="1" ref="E24:E40">IF($E$17=2,6*$D24*SIN(RADIANS(360/(2*6))),IF($E$17=3,8*$D24*SIN(RADIANS(360/(2*8))),IF($E$17=4,12*$D24*SIN(RADIANS(360/(2*12))),$D24*PI())))</f>
        <v>136.8215941137719</v>
      </c>
      <c r="F24" s="58"/>
      <c r="G24" s="38">
        <f>IF(B24&gt;$E$12-$E$8,0,($E$14-$E$8)/$E$8)</f>
        <v>102.84615384615384</v>
      </c>
      <c r="H24" s="39">
        <f t="shared" si="0"/>
        <v>14071.574717701002</v>
      </c>
      <c r="I24" s="39">
        <f>IF(B24&gt;$E$12-$E$8,0,I23+H24)</f>
        <v>27545.382287000917</v>
      </c>
      <c r="J24" s="40"/>
      <c r="K24" s="53">
        <v>31019</v>
      </c>
      <c r="L24" s="41">
        <v>37.75</v>
      </c>
      <c r="M24" s="41">
        <v>62</v>
      </c>
      <c r="N24" s="42">
        <v>6</v>
      </c>
      <c r="O24" s="29"/>
    </row>
    <row r="25" spans="2:15" ht="12.75">
      <c r="B25" s="4">
        <f aca="true" t="shared" si="2" ref="B25:B40">$B24+($E$8*SQRT(3))</f>
        <v>45.80333209967908</v>
      </c>
      <c r="C25" s="36">
        <v>3</v>
      </c>
      <c r="D25" s="37">
        <f>IF(B25&gt;$E$12-$E$8,0,B25)</f>
        <v>45.80333209967908</v>
      </c>
      <c r="E25" s="57">
        <f t="shared" si="1"/>
        <v>143.89541163428535</v>
      </c>
      <c r="F25" s="58"/>
      <c r="G25" s="38">
        <f>IF(B25&gt;$E$12-$E$8,0,$E$14/$E$8)</f>
        <v>103.84615384615384</v>
      </c>
      <c r="H25" s="39">
        <f t="shared" si="0"/>
        <v>14942.985054329632</v>
      </c>
      <c r="I25" s="39">
        <f>IF(B25&gt;$E$12-$E$8,0,I24+H25)</f>
        <v>42488.36734133055</v>
      </c>
      <c r="J25" s="40"/>
      <c r="K25" s="53">
        <v>31390</v>
      </c>
      <c r="L25" s="41"/>
      <c r="M25" s="41">
        <v>96.4</v>
      </c>
      <c r="N25" s="42"/>
      <c r="O25" s="29"/>
    </row>
    <row r="26" spans="2:15" ht="12.75">
      <c r="B26" s="4">
        <f t="shared" si="2"/>
        <v>48.054998149518624</v>
      </c>
      <c r="C26" s="36">
        <v>4</v>
      </c>
      <c r="D26" s="37">
        <f>IF(B26&gt;$E$12-$E$8,0,B26)</f>
        <v>48.054998149518624</v>
      </c>
      <c r="E26" s="57">
        <f t="shared" si="1"/>
        <v>150.96922915479882</v>
      </c>
      <c r="F26" s="58"/>
      <c r="G26" s="38">
        <f>IF(B26&gt;$E$12-$E$8,0,($E$14-$E$8)/$E$8)</f>
        <v>102.84615384615384</v>
      </c>
      <c r="H26" s="39">
        <f t="shared" si="0"/>
        <v>15526.604567689694</v>
      </c>
      <c r="I26" s="39">
        <f aca="true" t="shared" si="3" ref="I26:I40">IF(B26&gt;$E$12-$E$8,0,I25+H26)</f>
        <v>58014.97190902024</v>
      </c>
      <c r="J26" s="40"/>
      <c r="K26" s="53">
        <v>31986</v>
      </c>
      <c r="L26" s="41">
        <v>23</v>
      </c>
      <c r="M26" s="41"/>
      <c r="N26" s="42">
        <v>20</v>
      </c>
      <c r="O26" s="29"/>
    </row>
    <row r="27" spans="2:15" ht="12.75">
      <c r="B27" s="4">
        <f t="shared" si="2"/>
        <v>50.30666419935817</v>
      </c>
      <c r="C27" s="36">
        <v>5</v>
      </c>
      <c r="D27" s="37">
        <f aca="true" t="shared" si="4" ref="D27:D35">IF(B27&gt;$E$12-$E$8,0,B27)</f>
        <v>50.30666419935817</v>
      </c>
      <c r="E27" s="57">
        <f t="shared" si="1"/>
        <v>158.04304667531227</v>
      </c>
      <c r="F27" s="58"/>
      <c r="G27" s="38">
        <f>IF(B27&gt;$E$12-$E$8,0,$E$14/$E$8)</f>
        <v>103.84615384615384</v>
      </c>
      <c r="H27" s="39">
        <f t="shared" si="0"/>
        <v>16412.16253935935</v>
      </c>
      <c r="I27" s="39">
        <f t="shared" si="3"/>
        <v>74427.1344483796</v>
      </c>
      <c r="J27" s="40"/>
      <c r="K27" s="53">
        <v>31987</v>
      </c>
      <c r="L27" s="41">
        <v>23</v>
      </c>
      <c r="M27" s="41"/>
      <c r="N27" s="42">
        <v>20</v>
      </c>
      <c r="O27" s="29"/>
    </row>
    <row r="28" spans="2:15" ht="12.75">
      <c r="B28" s="4">
        <f t="shared" si="2"/>
        <v>52.55833024919771</v>
      </c>
      <c r="C28" s="36">
        <v>6</v>
      </c>
      <c r="D28" s="37">
        <f t="shared" si="4"/>
        <v>52.55833024919771</v>
      </c>
      <c r="E28" s="57">
        <f t="shared" si="1"/>
        <v>165.1168641958257</v>
      </c>
      <c r="F28" s="58"/>
      <c r="G28" s="38">
        <f>IF(B28&gt;$E$12-$E$8,0,($E$14-$E$8)/$E$8)</f>
        <v>102.84615384615384</v>
      </c>
      <c r="H28" s="39">
        <f t="shared" si="0"/>
        <v>16981.634417678382</v>
      </c>
      <c r="I28" s="39">
        <f t="shared" si="3"/>
        <v>91408.76886605797</v>
      </c>
      <c r="J28" s="40"/>
      <c r="K28" s="52">
        <v>31998</v>
      </c>
      <c r="L28" s="42">
        <v>6.85</v>
      </c>
      <c r="M28" s="42">
        <v>21.85</v>
      </c>
      <c r="N28" s="42">
        <v>22.6</v>
      </c>
      <c r="O28" s="29"/>
    </row>
    <row r="29" spans="2:15" ht="12.75">
      <c r="B29" s="4">
        <f t="shared" si="2"/>
        <v>54.80999629903725</v>
      </c>
      <c r="C29" s="36">
        <v>7</v>
      </c>
      <c r="D29" s="37">
        <f t="shared" si="4"/>
        <v>54.80999629903725</v>
      </c>
      <c r="E29" s="57">
        <f t="shared" si="1"/>
        <v>172.19068171633918</v>
      </c>
      <c r="F29" s="58"/>
      <c r="G29" s="38">
        <f>IF(B29&gt;$E$12-$E$8,0,$E$14/$E$8)</f>
        <v>103.84615384615384</v>
      </c>
      <c r="H29" s="39">
        <f t="shared" si="0"/>
        <v>17881.34002438907</v>
      </c>
      <c r="I29" s="39">
        <f t="shared" si="3"/>
        <v>109290.10889044704</v>
      </c>
      <c r="J29" s="40"/>
      <c r="K29" s="52">
        <v>35070</v>
      </c>
      <c r="L29" s="42">
        <v>6.95</v>
      </c>
      <c r="M29" s="41">
        <v>19.9</v>
      </c>
      <c r="N29" s="42">
        <v>22.6</v>
      </c>
      <c r="O29" s="29"/>
    </row>
    <row r="30" spans="2:15" ht="12.75">
      <c r="B30" s="4">
        <f t="shared" si="2"/>
        <v>57.061662348876794</v>
      </c>
      <c r="C30" s="36">
        <v>8</v>
      </c>
      <c r="D30" s="37">
        <f t="shared" si="4"/>
        <v>57.061662348876794</v>
      </c>
      <c r="E30" s="57">
        <f t="shared" si="1"/>
        <v>179.26449923685263</v>
      </c>
      <c r="F30" s="58"/>
      <c r="G30" s="38">
        <f>IF(B30&gt;$E$12-$E$8,0,($E$14-$E$8)/$E$8)</f>
        <v>102.84615384615384</v>
      </c>
      <c r="H30" s="39">
        <f t="shared" si="0"/>
        <v>18436.664267667074</v>
      </c>
      <c r="I30" s="39">
        <f t="shared" si="3"/>
        <v>127726.77315811411</v>
      </c>
      <c r="J30" s="40"/>
      <c r="K30" s="53">
        <v>35386</v>
      </c>
      <c r="L30" s="41">
        <v>40</v>
      </c>
      <c r="M30" s="41"/>
      <c r="N30" s="42">
        <v>12.5</v>
      </c>
      <c r="O30" s="29"/>
    </row>
    <row r="31" spans="2:15" ht="12.75">
      <c r="B31" s="4">
        <f t="shared" si="2"/>
        <v>59.31332839871634</v>
      </c>
      <c r="C31" s="36">
        <v>9</v>
      </c>
      <c r="D31" s="37">
        <f t="shared" si="4"/>
        <v>59.31332839871634</v>
      </c>
      <c r="E31" s="57">
        <f t="shared" si="1"/>
        <v>186.3383167573661</v>
      </c>
      <c r="F31" s="58"/>
      <c r="G31" s="38">
        <f>IF(B31&gt;$E$12-$E$8,0,$E$14/$E$8)</f>
        <v>103.84615384615384</v>
      </c>
      <c r="H31" s="39">
        <f t="shared" si="0"/>
        <v>19350.517509418787</v>
      </c>
      <c r="I31" s="39">
        <f t="shared" si="3"/>
        <v>147077.29066753288</v>
      </c>
      <c r="J31" s="40"/>
      <c r="K31" s="53">
        <v>35389</v>
      </c>
      <c r="L31" s="41">
        <v>30</v>
      </c>
      <c r="M31" s="41"/>
      <c r="N31" s="42">
        <v>43</v>
      </c>
      <c r="O31" s="29"/>
    </row>
    <row r="32" spans="2:15" ht="12.75">
      <c r="B32" s="4">
        <f t="shared" si="2"/>
        <v>61.56499444855588</v>
      </c>
      <c r="C32" s="36">
        <v>10</v>
      </c>
      <c r="D32" s="37">
        <f t="shared" si="4"/>
        <v>61.56499444855588</v>
      </c>
      <c r="E32" s="57">
        <f t="shared" si="1"/>
        <v>193.41213427787955</v>
      </c>
      <c r="F32" s="58"/>
      <c r="G32" s="38">
        <f>IF(B32&gt;$E$12-$E$8,0,($E$14-$E$8)/$E$8)</f>
        <v>102.84615384615384</v>
      </c>
      <c r="H32" s="39">
        <f t="shared" si="0"/>
        <v>19891.694117655763</v>
      </c>
      <c r="I32" s="39">
        <f t="shared" si="3"/>
        <v>166968.98478518866</v>
      </c>
      <c r="J32" s="40"/>
      <c r="K32" s="52">
        <v>35390</v>
      </c>
      <c r="L32" s="42">
        <v>30</v>
      </c>
      <c r="M32" s="42"/>
      <c r="N32" s="42">
        <v>43</v>
      </c>
      <c r="O32" s="29"/>
    </row>
    <row r="33" spans="2:15" ht="12.75">
      <c r="B33" s="4">
        <f t="shared" si="2"/>
        <v>63.81666049839542</v>
      </c>
      <c r="C33" s="36">
        <v>11</v>
      </c>
      <c r="D33" s="37">
        <f t="shared" si="4"/>
        <v>63.81666049839542</v>
      </c>
      <c r="E33" s="57">
        <f t="shared" si="1"/>
        <v>200.485951798393</v>
      </c>
      <c r="F33" s="58"/>
      <c r="G33" s="38">
        <f>IF(B33&gt;$E$12-$E$8,0,$E$14/$E$8)</f>
        <v>103.84615384615384</v>
      </c>
      <c r="H33" s="39">
        <f t="shared" si="0"/>
        <v>20819.694994448502</v>
      </c>
      <c r="I33" s="39">
        <f t="shared" si="3"/>
        <v>187788.67977963717</v>
      </c>
      <c r="J33" s="40"/>
      <c r="K33" s="52">
        <v>35409</v>
      </c>
      <c r="L33" s="42">
        <v>30</v>
      </c>
      <c r="M33" s="42"/>
      <c r="N33" s="42">
        <v>20</v>
      </c>
      <c r="O33" s="29"/>
    </row>
    <row r="34" spans="2:15" ht="12.75">
      <c r="B34" s="4">
        <f t="shared" si="2"/>
        <v>66.06832654823496</v>
      </c>
      <c r="C34" s="36">
        <v>12</v>
      </c>
      <c r="D34" s="37">
        <f t="shared" si="4"/>
        <v>66.06832654823496</v>
      </c>
      <c r="E34" s="57">
        <f t="shared" si="1"/>
        <v>207.55976931890646</v>
      </c>
      <c r="F34" s="58"/>
      <c r="G34" s="38">
        <f>IF(B34&gt;$E$12-$E$8,0,($E$14-$E$8)/$E$8)</f>
        <v>102.84615384615384</v>
      </c>
      <c r="H34" s="39">
        <f t="shared" si="0"/>
        <v>21346.723967644455</v>
      </c>
      <c r="I34" s="39">
        <f t="shared" si="3"/>
        <v>209135.4037472816</v>
      </c>
      <c r="J34" s="40"/>
      <c r="K34" s="53">
        <v>35694</v>
      </c>
      <c r="L34" s="41"/>
      <c r="M34" s="41">
        <v>69</v>
      </c>
      <c r="N34" s="42">
        <v>6</v>
      </c>
      <c r="O34" s="29"/>
    </row>
    <row r="35" spans="2:15" ht="12.75">
      <c r="B35" s="4">
        <f t="shared" si="2"/>
        <v>68.3199925980745</v>
      </c>
      <c r="C35" s="36">
        <v>13</v>
      </c>
      <c r="D35" s="37">
        <f t="shared" si="4"/>
        <v>68.3199925980745</v>
      </c>
      <c r="E35" s="57">
        <f t="shared" si="1"/>
        <v>214.6335868394199</v>
      </c>
      <c r="F35" s="58"/>
      <c r="G35" s="38">
        <f>IF(B35&gt;$E$12-$E$8,0,$E$14/$E$8)</f>
        <v>103.84615384615384</v>
      </c>
      <c r="H35" s="39">
        <f t="shared" si="0"/>
        <v>22288.87247947822</v>
      </c>
      <c r="I35" s="39">
        <f t="shared" si="3"/>
        <v>231424.27622675983</v>
      </c>
      <c r="J35" s="40"/>
      <c r="K35" s="52">
        <v>36574</v>
      </c>
      <c r="L35" s="42">
        <v>23</v>
      </c>
      <c r="M35" s="42"/>
      <c r="N35" s="42">
        <v>9.8</v>
      </c>
      <c r="O35" s="29"/>
    </row>
    <row r="36" spans="2:15" ht="12.75">
      <c r="B36" s="4">
        <f t="shared" si="2"/>
        <v>70.57165864791405</v>
      </c>
      <c r="C36" s="36">
        <v>14</v>
      </c>
      <c r="D36" s="37">
        <f>IF(B36&gt;$E$12-$E$8,0,B36)</f>
        <v>70.57165864791405</v>
      </c>
      <c r="E36" s="57">
        <f t="shared" si="1"/>
        <v>221.70740435993338</v>
      </c>
      <c r="F36" s="58"/>
      <c r="G36" s="38">
        <f>IF(B36&gt;$E$12-$E$8,0,($E$14-$E$8)/$E$8)</f>
        <v>102.84615384615384</v>
      </c>
      <c r="H36" s="39">
        <f t="shared" si="0"/>
        <v>22801.753817633147</v>
      </c>
      <c r="I36" s="39">
        <f t="shared" si="3"/>
        <v>254226.03004439297</v>
      </c>
      <c r="J36" s="40"/>
      <c r="K36" s="52">
        <v>36581</v>
      </c>
      <c r="L36" s="42">
        <v>23</v>
      </c>
      <c r="M36" s="42"/>
      <c r="N36" s="42">
        <v>9.8</v>
      </c>
      <c r="O36" s="29"/>
    </row>
    <row r="37" spans="2:15" ht="12.75">
      <c r="B37" s="4">
        <f t="shared" si="2"/>
        <v>72.82332469775359</v>
      </c>
      <c r="C37" s="36">
        <v>15</v>
      </c>
      <c r="D37" s="37">
        <f>IF(B37&gt;$E$12-$E$8,0,B37)</f>
        <v>0</v>
      </c>
      <c r="E37" s="57">
        <f t="shared" si="1"/>
        <v>0</v>
      </c>
      <c r="F37" s="58"/>
      <c r="G37" s="38">
        <f>IF(B37&gt;$E$12-$E$8,0,$E$14/$E$8)</f>
        <v>0</v>
      </c>
      <c r="H37" s="39">
        <f t="shared" si="0"/>
        <v>0</v>
      </c>
      <c r="I37" s="39">
        <f t="shared" si="3"/>
        <v>0</v>
      </c>
      <c r="J37" s="40"/>
      <c r="K37" s="54"/>
      <c r="L37" s="41"/>
      <c r="M37" s="41"/>
      <c r="N37" s="42"/>
      <c r="O37" s="29"/>
    </row>
    <row r="38" spans="2:15" ht="12.75">
      <c r="B38" s="4">
        <f t="shared" si="2"/>
        <v>75.07499074759313</v>
      </c>
      <c r="C38" s="36">
        <v>16</v>
      </c>
      <c r="D38" s="37">
        <f>IF(B38&gt;$E$12-$E$8,0,B38)</f>
        <v>0</v>
      </c>
      <c r="E38" s="57">
        <f t="shared" si="1"/>
        <v>0</v>
      </c>
      <c r="F38" s="58"/>
      <c r="G38" s="38">
        <f>IF(B38&gt;$E$12-$E$8,0,($E$14-$E$8)/$E$8)</f>
        <v>0</v>
      </c>
      <c r="H38" s="39">
        <f t="shared" si="0"/>
        <v>0</v>
      </c>
      <c r="I38" s="39">
        <f t="shared" si="3"/>
        <v>0</v>
      </c>
      <c r="J38" s="40"/>
      <c r="K38" s="55"/>
      <c r="L38" s="42"/>
      <c r="M38" s="42"/>
      <c r="N38" s="42"/>
      <c r="O38" s="29"/>
    </row>
    <row r="39" spans="2:15" ht="12.75">
      <c r="B39" s="4">
        <f t="shared" si="2"/>
        <v>77.32665679743268</v>
      </c>
      <c r="C39" s="36">
        <v>17</v>
      </c>
      <c r="D39" s="37">
        <f>IF(B39&gt;$E$12-$E$8,0,B39)</f>
        <v>0</v>
      </c>
      <c r="E39" s="57">
        <f t="shared" si="1"/>
        <v>0</v>
      </c>
      <c r="F39" s="58"/>
      <c r="G39" s="38">
        <f>IF(B39&gt;$E$12-$E$8,0,$E$14/$E$8)</f>
        <v>0</v>
      </c>
      <c r="H39" s="39">
        <f t="shared" si="0"/>
        <v>0</v>
      </c>
      <c r="I39" s="39">
        <f t="shared" si="3"/>
        <v>0</v>
      </c>
      <c r="J39" s="40"/>
      <c r="K39" s="55"/>
      <c r="L39" s="42"/>
      <c r="M39" s="42"/>
      <c r="N39" s="42"/>
      <c r="O39" s="29"/>
    </row>
    <row r="40" spans="2:15" ht="12.75">
      <c r="B40" s="4">
        <f t="shared" si="2"/>
        <v>79.57832284727222</v>
      </c>
      <c r="C40" s="36">
        <v>18</v>
      </c>
      <c r="D40" s="37">
        <f>IF(B40&gt;$E$12-$E$8,0,B40)</f>
        <v>0</v>
      </c>
      <c r="E40" s="57">
        <f t="shared" si="1"/>
        <v>0</v>
      </c>
      <c r="F40" s="58"/>
      <c r="G40" s="38">
        <f>IF(B40&gt;$E$12-$E$8,0,($E$14-$E$8)/$E$8)</f>
        <v>0</v>
      </c>
      <c r="H40" s="39">
        <f t="shared" si="0"/>
        <v>0</v>
      </c>
      <c r="I40" s="39">
        <f t="shared" si="3"/>
        <v>0</v>
      </c>
      <c r="J40" s="40"/>
      <c r="K40" s="56"/>
      <c r="L40" s="43"/>
      <c r="M40" s="43"/>
      <c r="N40" s="43"/>
      <c r="O40" s="29"/>
    </row>
    <row r="41" spans="2:15" ht="12.75">
      <c r="B41" s="31"/>
      <c r="C41" s="28"/>
      <c r="D41" s="44"/>
      <c r="E41" s="61"/>
      <c r="F41" s="61"/>
      <c r="G41" s="45"/>
      <c r="H41" s="45"/>
      <c r="I41" s="45"/>
      <c r="J41" s="28"/>
      <c r="K41" s="46"/>
      <c r="L41" s="47"/>
      <c r="M41" s="47"/>
      <c r="N41" s="47"/>
      <c r="O41" s="29"/>
    </row>
    <row r="42" spans="2:15" ht="13.5" thickBot="1">
      <c r="B42" s="48"/>
      <c r="C42" s="49"/>
      <c r="D42" s="50"/>
      <c r="E42" s="50"/>
      <c r="F42" s="50"/>
      <c r="G42" s="49"/>
      <c r="H42" s="49"/>
      <c r="I42" s="49"/>
      <c r="J42" s="49"/>
      <c r="K42" s="49"/>
      <c r="L42" s="49"/>
      <c r="M42" s="49"/>
      <c r="N42" s="49"/>
      <c r="O42" s="51"/>
    </row>
  </sheetData>
  <sheetProtection sheet="1" objects="1" scenarios="1"/>
  <mergeCells count="28">
    <mergeCell ref="B2:O5"/>
    <mergeCell ref="B8:D8"/>
    <mergeCell ref="B10:D10"/>
    <mergeCell ref="B12:D12"/>
    <mergeCell ref="B14:D14"/>
    <mergeCell ref="B16:D16"/>
    <mergeCell ref="B20:C20"/>
    <mergeCell ref="B21:C21"/>
    <mergeCell ref="E41:F41"/>
    <mergeCell ref="E37:F37"/>
    <mergeCell ref="E24:F24"/>
    <mergeCell ref="E25:F25"/>
    <mergeCell ref="E26:F26"/>
    <mergeCell ref="E27:F27"/>
    <mergeCell ref="E28:F28"/>
    <mergeCell ref="E29:F29"/>
    <mergeCell ref="E30:F30"/>
    <mergeCell ref="E31:F31"/>
    <mergeCell ref="E39:F39"/>
    <mergeCell ref="E40:F40"/>
    <mergeCell ref="E34:F34"/>
    <mergeCell ref="E35:F35"/>
    <mergeCell ref="E36:F36"/>
    <mergeCell ref="E38:F38"/>
    <mergeCell ref="E23:F23"/>
    <mergeCell ref="E22:F22"/>
    <mergeCell ref="E32:F32"/>
    <mergeCell ref="E33:F33"/>
  </mergeCells>
  <printOptions horizontalCentered="1"/>
  <pageMargins left="0.3937007874015748" right="0.3937007874015748" top="0.7874015748031497" bottom="0.3937007874015748" header="0.7086614173228347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Dave Gabeler</cp:lastModifiedBy>
  <cp:lastPrinted>2004-04-27T20:31:43Z</cp:lastPrinted>
  <dcterms:created xsi:type="dcterms:W3CDTF">2004-02-15T19:41:27Z</dcterms:created>
  <dcterms:modified xsi:type="dcterms:W3CDTF">2012-02-18T09:59:12Z</dcterms:modified>
  <cp:category/>
  <cp:version/>
  <cp:contentType/>
  <cp:contentStatus/>
</cp:coreProperties>
</file>